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795" activeTab="0"/>
  </bookViews>
  <sheets>
    <sheet name="申込書" sheetId="1" r:id="rId1"/>
    <sheet name="リスト" sheetId="2" state="hidden" r:id="rId2"/>
    <sheet name="振り込みについて" sheetId="3" state="hidden" r:id="rId3"/>
    <sheet name="集計用" sheetId="4" state="hidden" r:id="rId4"/>
  </sheets>
  <definedNames>
    <definedName name="_xlnm.Print_Area" localSheetId="2">'振り込みについて'!$A$1:$H$31</definedName>
    <definedName name="_xlnm.Print_Area" localSheetId="0">'申込書'!$A$1:$I$33</definedName>
    <definedName name="しない">'リスト'!$B$2:$B$3</definedName>
    <definedName name="する">'リスト'!$A$2</definedName>
  </definedNames>
  <calcPr fullCalcOnLoad="1"/>
</workbook>
</file>

<file path=xl/sharedStrings.xml><?xml version="1.0" encoding="utf-8"?>
<sst xmlns="http://schemas.openxmlformats.org/spreadsheetml/2006/main" count="128" uniqueCount="117">
  <si>
    <t>ふりがな</t>
  </si>
  <si>
    <t>年齢：</t>
  </si>
  <si>
    <t>TEL</t>
  </si>
  <si>
    <t>FAX</t>
  </si>
  <si>
    <t>E-mail</t>
  </si>
  <si>
    <t>送り先</t>
  </si>
  <si>
    <t>宿　泊：</t>
  </si>
  <si>
    <t>参加者
氏名</t>
  </si>
  <si>
    <t>所属機関名
（部・課室名）</t>
  </si>
  <si>
    <t>勤務先住所
（連絡先）</t>
  </si>
  <si>
    <t>E-mail:　</t>
  </si>
  <si>
    <r>
      <t>準備の都合上、下記についてお知らせください。（</t>
    </r>
    <r>
      <rPr>
        <sz val="11"/>
        <color indexed="10"/>
        <rFont val="ＭＳ Ｐゴシック"/>
        <family val="3"/>
      </rPr>
      <t>黄色欄のドロップダウンリストから選択してください。</t>
    </r>
    <r>
      <rPr>
        <sz val="11"/>
        <color theme="1"/>
        <rFont val="Calibri"/>
        <family val="3"/>
      </rPr>
      <t>）</t>
    </r>
  </si>
  <si>
    <t>職名</t>
  </si>
  <si>
    <t>選択お願いします</t>
  </si>
  <si>
    <t>懇親会：</t>
  </si>
  <si>
    <t>昼食（弁当）：</t>
  </si>
  <si>
    <t>日付</t>
  </si>
  <si>
    <t>内容</t>
  </si>
  <si>
    <t>料金</t>
  </si>
  <si>
    <t>備考</t>
  </si>
  <si>
    <t>見学会</t>
  </si>
  <si>
    <t>参加費：</t>
  </si>
  <si>
    <t>宿泊オプション</t>
  </si>
  <si>
    <t>煙草</t>
  </si>
  <si>
    <t>所属部会：</t>
  </si>
  <si>
    <t>懇親会費</t>
  </si>
  <si>
    <t>昼食代</t>
  </si>
  <si>
    <t>合計</t>
  </si>
  <si>
    <t>参加費</t>
  </si>
  <si>
    <t>項目</t>
  </si>
  <si>
    <t>金額</t>
  </si>
  <si>
    <t>電子メールにてご送付をお願い致します。</t>
  </si>
  <si>
    <t>※記載いただいた情報は，本夏期セミナー開催以外の目的には使用いたしません。</t>
  </si>
  <si>
    <t>必要</t>
  </si>
  <si>
    <t>する</t>
  </si>
  <si>
    <t>　　　　　　　　　　　　　　　　　　　　　　　　　　　　　　</t>
  </si>
  <si>
    <t>　　下記内容を御請求申し上げます。</t>
  </si>
  <si>
    <t>円</t>
  </si>
  <si>
    <t>内容</t>
  </si>
  <si>
    <t xml:space="preserve">              金額</t>
  </si>
  <si>
    <t>合計金額</t>
  </si>
  <si>
    <t>殿</t>
  </si>
  <si>
    <t xml:space="preserve">
実行委員会委員長　幸野　豊　様  
</t>
  </si>
  <si>
    <t>第3回三部会合同夏期セミナー費用お振込み方法について</t>
  </si>
  <si>
    <t>ポスター発表：</t>
  </si>
  <si>
    <t>第3回合同夏期セミナー
実行委員長
福谷耕司</t>
  </si>
  <si>
    <t>学会印入りの領収書は会場で発行いたします。</t>
  </si>
  <si>
    <t>氏名</t>
  </si>
  <si>
    <t>部会</t>
  </si>
  <si>
    <t>ふりがな</t>
  </si>
  <si>
    <t>性別</t>
  </si>
  <si>
    <t>所属</t>
  </si>
  <si>
    <t>住所</t>
  </si>
  <si>
    <t>TEL</t>
  </si>
  <si>
    <t>FAX</t>
  </si>
  <si>
    <t>e-mail</t>
  </si>
  <si>
    <t>配車</t>
  </si>
  <si>
    <t>宿泊</t>
  </si>
  <si>
    <t>4人部屋</t>
  </si>
  <si>
    <t>弁当</t>
  </si>
  <si>
    <t>請求書</t>
  </si>
  <si>
    <t>宿泊費</t>
  </si>
  <si>
    <t>懇親会</t>
  </si>
  <si>
    <t>年齢</t>
  </si>
  <si>
    <t>７月７日往路</t>
  </si>
  <si>
    <t>7月8日往路</t>
  </si>
  <si>
    <t>7月8日復路</t>
  </si>
  <si>
    <t>7月9日往路</t>
  </si>
  <si>
    <t>7月9日復路</t>
  </si>
  <si>
    <t>請求書の要否</t>
  </si>
  <si>
    <t>コメント欄：</t>
  </si>
  <si>
    <t>※宿泊について</t>
  </si>
  <si>
    <t>コメント</t>
  </si>
  <si>
    <t>費用明細</t>
  </si>
  <si>
    <t>総額</t>
  </si>
  <si>
    <t>ポスター発表</t>
  </si>
  <si>
    <t>する</t>
  </si>
  <si>
    <t>しない</t>
  </si>
  <si>
    <t>参加する</t>
  </si>
  <si>
    <t>参加しない</t>
  </si>
  <si>
    <t>宿泊費（税込）</t>
  </si>
  <si>
    <t>懇親会費（税込）</t>
  </si>
  <si>
    <t>昼食代（税込）</t>
  </si>
  <si>
    <t xml:space="preserve">拝啓　いよいよご清祥のこととお喜び申し上げます。
　本年7月に福井あわら温泉で開催される第3回三部会合同夏期セミナーお申し込みいただき、ありがとうございます。参加費用は銀行振り込みとなっておりますので、下記記載の方法でお振込みください。
　　　　　　　　　　　　　　　　　　　　　　　　　　　　　　　　　　　　　　　　　　　　　　　　　　　　　　　　　　　　　　　　　　　　　　　　　敬具
　　　　　　　　　　　　　　　　　　　　　　　　　　　　　　　　記
支払方法：銀行振り込み
参加費、宿泊費、懇親会費、昼食代、見学会バス代は下記口座に期日までにお振込ください。
福井銀行　粟野支店　（あわの、店番号４０３）
普通口座　６０２６２４０
名義：第３回合同夏期セミナー事務局　代表　福谷耕司
（カタカナでは「ダイサンカイゴウドウカキセミナージムキョク」）
支払期限：2015年6月30日
</t>
  </si>
  <si>
    <t>7/7宿泊費（税込）</t>
  </si>
  <si>
    <t>7/8宿泊費（税込）</t>
  </si>
  <si>
    <t>7/9宿泊費（税込）</t>
  </si>
  <si>
    <t>7/8懇親会費（税込）</t>
  </si>
  <si>
    <t>7/8昼食代（税込）</t>
  </si>
  <si>
    <t>7/9昼食代（税込）</t>
  </si>
  <si>
    <t>7/10見学会（税込）</t>
  </si>
  <si>
    <t>原則領収書での対応となりますが，請求書でないと支払えない場合に限り，請求書を発行いたします。請求書が必要な方は、左のドロップダウンリストから選択してください。領収書はセミナー当日に受付にてお渡しする予定です。</t>
  </si>
  <si>
    <t>会員区分</t>
  </si>
  <si>
    <r>
      <t>見学会</t>
    </r>
    <r>
      <rPr>
        <sz val="11"/>
        <rFont val="ＭＳ Ｐゴシック"/>
        <family val="3"/>
      </rPr>
      <t>費</t>
    </r>
    <r>
      <rPr>
        <sz val="11"/>
        <rFont val="ＭＳ Ｐゴシック"/>
        <family val="3"/>
      </rPr>
      <t>（税込）</t>
    </r>
  </si>
  <si>
    <t>参加費（部会員/学会員/学生会員：不課税　非会員/学生非会員：税込）</t>
  </si>
  <si>
    <t>参加</t>
  </si>
  <si>
    <t>参加費用</t>
  </si>
  <si>
    <r>
      <t>参加費用は以下のとおりです。支払いは口座振り込みでお願いいたします。支払金額，振込先は申し込み内容を確認後にご連絡いたします。原則として</t>
    </r>
    <r>
      <rPr>
        <u val="single"/>
        <sz val="11"/>
        <color indexed="10"/>
        <rFont val="ＭＳ Ｐゴシック"/>
        <family val="3"/>
      </rPr>
      <t>現地での現金取り扱いは出来ません</t>
    </r>
    <r>
      <rPr>
        <sz val="11"/>
        <color indexed="8"/>
        <rFont val="ＭＳ Ｐゴシック"/>
        <family val="3"/>
      </rPr>
      <t>のでご了承ください。</t>
    </r>
  </si>
  <si>
    <r>
      <rPr>
        <sz val="10"/>
        <color indexed="17"/>
        <rFont val="ＭＳ Ｐゴシック"/>
        <family val="3"/>
      </rPr>
      <t>核燃料部会員(20,000円) ・ 学会員(25,000円) ・ 非会員(30,000円) ・
学生会員(無料)  ・ 学生非会員(無料)</t>
    </r>
    <r>
      <rPr>
        <sz val="10"/>
        <color indexed="8"/>
        <rFont val="ＭＳ Ｐゴシック"/>
        <family val="3"/>
      </rPr>
      <t xml:space="preserve">
(該当項目を下の欄のドロップダウンリストより
選択してください。)</t>
    </r>
  </si>
  <si>
    <t>料金
（税込み）</t>
  </si>
  <si>
    <r>
      <t>参加費</t>
    </r>
    <r>
      <rPr>
        <sz val="11"/>
        <rFont val="ＭＳ Ｐゴシック"/>
        <family val="3"/>
      </rPr>
      <t>（部会員/学会員：不課税　非会員：税込　学生会員/学生非会員：無料）</t>
    </r>
  </si>
  <si>
    <t>性別の選択をお願いします</t>
  </si>
  <si>
    <t>第31回 核燃料部会夏期セミナー申込書</t>
  </si>
  <si>
    <t>宿　泊：</t>
  </si>
  <si>
    <t>一部屋5～7名/部屋を予定しております。また，これよりも少ない人数での部屋割りを希望することは出来ません。禁煙室を希望される方は，下記のドロップダウンリストから選択してください。部屋割りは原則事務局にて決めさせていただき，ご希望に添えないこともございますので，ご了承ください。宿泊費ならびに懇親会費につきましては，開催案内でもご確認ください。</t>
  </si>
  <si>
    <t>fuel-seminar-2019@jaea.go.jp</t>
  </si>
  <si>
    <t>7月9日(火)</t>
  </si>
  <si>
    <t>7月10日（水）</t>
  </si>
  <si>
    <t>7月11日（木）</t>
  </si>
  <si>
    <t>7月12日（金）</t>
  </si>
  <si>
    <t>見学会</t>
  </si>
  <si>
    <t>二食付き（以降、同様）</t>
  </si>
  <si>
    <t>懇親会費は宿泊費とは別扱いとなりますが，団体予約のため7/10の宿泊は懇親会とセットとなります。懇親会に参加しない宿泊はできません。宿泊しないで懇親会に参加する場合は，夕食代を含め7,800円(税込み)となります。</t>
  </si>
  <si>
    <t>参加する</t>
  </si>
  <si>
    <t>禁煙</t>
  </si>
  <si>
    <t>必要無い(領収書で可)</t>
  </si>
  <si>
    <t>***　申し込み締め切り：2019年6月21日（金）　***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</si>
</sst>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&quot;円&quot;;\-#,##0&quot;円&quot;"/>
    <numFmt numFmtId="178" formatCode="#,##0_);[Red]\(#,##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i/>
      <sz val="10.5"/>
      <color indexed="57"/>
      <name val="Sylfaen"/>
      <family val="1"/>
    </font>
    <font>
      <b/>
      <i/>
      <sz val="18"/>
      <color indexed="57"/>
      <name val="Sylfaen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u val="single"/>
      <sz val="18"/>
      <name val="ＭＳ Ｐゴシック"/>
      <family val="3"/>
    </font>
    <font>
      <b/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7"/>
      <name val="ＭＳ Ｐゴシック"/>
      <family val="3"/>
    </font>
    <font>
      <b/>
      <u val="single"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1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dashed"/>
      <right style="thin"/>
      <top style="thin"/>
      <bottom style="dashed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ashed"/>
    </border>
    <border>
      <left/>
      <right style="dashed"/>
      <top style="thin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6" fontId="0" fillId="0" borderId="0" xfId="58" applyFont="1" applyAlignment="1">
      <alignment vertical="center"/>
    </xf>
    <xf numFmtId="0" fontId="1" fillId="0" borderId="1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177" fontId="0" fillId="0" borderId="16" xfId="0" applyNumberFormat="1" applyBorder="1" applyAlignment="1">
      <alignment vertical="center" wrapText="1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6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58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 wrapText="1"/>
    </xf>
    <xf numFmtId="5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58" fontId="0" fillId="0" borderId="0" xfId="0" applyNumberFormat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0" fontId="16" fillId="0" borderId="0" xfId="0" applyFont="1" applyBorder="1" applyAlignment="1">
      <alignment vertical="center"/>
    </xf>
    <xf numFmtId="177" fontId="65" fillId="0" borderId="14" xfId="0" applyNumberFormat="1" applyFont="1" applyBorder="1" applyAlignment="1">
      <alignment vertical="center"/>
    </xf>
    <xf numFmtId="177" fontId="22" fillId="0" borderId="14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177" fontId="0" fillId="0" borderId="14" xfId="0" applyNumberFormat="1" applyBorder="1" applyAlignment="1">
      <alignment vertical="center" wrapText="1"/>
    </xf>
    <xf numFmtId="56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177" fontId="65" fillId="34" borderId="14" xfId="0" applyNumberFormat="1" applyFont="1" applyFill="1" applyBorder="1" applyAlignment="1">
      <alignment vertical="center" wrapText="1"/>
    </xf>
    <xf numFmtId="177" fontId="26" fillId="0" borderId="11" xfId="0" applyNumberFormat="1" applyFont="1" applyBorder="1" applyAlignment="1">
      <alignment vertical="center"/>
    </xf>
    <xf numFmtId="0" fontId="0" fillId="34" borderId="0" xfId="0" applyFill="1" applyAlignment="1">
      <alignment vertical="center"/>
    </xf>
    <xf numFmtId="0" fontId="50" fillId="0" borderId="0" xfId="43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4" fillId="0" borderId="16" xfId="0" applyFont="1" applyBorder="1" applyAlignment="1" applyProtection="1">
      <alignment horizontal="left" vertical="center" wrapText="1"/>
      <protection locked="0"/>
    </xf>
    <xf numFmtId="0" fontId="54" fillId="0" borderId="20" xfId="0" applyFont="1" applyBorder="1" applyAlignment="1" applyProtection="1">
      <alignment horizontal="left" vertical="center" wrapText="1"/>
      <protection locked="0"/>
    </xf>
    <xf numFmtId="0" fontId="54" fillId="0" borderId="25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0" fillId="35" borderId="30" xfId="43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33" borderId="30" xfId="0" applyNumberFormat="1" applyFill="1" applyBorder="1" applyAlignment="1" applyProtection="1">
      <alignment horizontal="center" vertical="center"/>
      <protection locked="0"/>
    </xf>
    <xf numFmtId="176" fontId="0" fillId="33" borderId="31" xfId="0" applyNumberFormat="1" applyFill="1" applyBorder="1" applyAlignment="1" applyProtection="1">
      <alignment horizontal="center" vertical="center"/>
      <protection locked="0"/>
    </xf>
    <xf numFmtId="176" fontId="0" fillId="33" borderId="32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 shrinkToFit="1"/>
    </xf>
    <xf numFmtId="0" fontId="66" fillId="0" borderId="38" xfId="0" applyFont="1" applyFill="1" applyBorder="1" applyAlignment="1">
      <alignment horizontal="center" vertical="center" shrinkToFit="1"/>
    </xf>
    <xf numFmtId="0" fontId="66" fillId="0" borderId="39" xfId="0" applyFont="1" applyFill="1" applyBorder="1" applyAlignment="1">
      <alignment horizontal="center" vertical="center" shrinkToFit="1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 applyProtection="1">
      <alignment horizontal="center" vertical="center"/>
      <protection locked="0"/>
    </xf>
    <xf numFmtId="0" fontId="6" fillId="35" borderId="41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35" borderId="30" xfId="0" applyFill="1" applyBorder="1" applyAlignment="1" applyProtection="1">
      <alignment horizontal="left" vertical="center"/>
      <protection locked="0"/>
    </xf>
    <xf numFmtId="0" fontId="0" fillId="35" borderId="31" xfId="0" applyFill="1" applyBorder="1" applyAlignment="1" applyProtection="1">
      <alignment horizontal="left" vertical="center"/>
      <protection locked="0"/>
    </xf>
    <xf numFmtId="0" fontId="0" fillId="35" borderId="32" xfId="0" applyFill="1" applyBorder="1" applyAlignment="1" applyProtection="1">
      <alignment horizontal="left" vertical="center"/>
      <protection locked="0"/>
    </xf>
    <xf numFmtId="177" fontId="0" fillId="0" borderId="16" xfId="0" applyNumberFormat="1" applyFill="1" applyBorder="1" applyAlignment="1">
      <alignment horizontal="center" vertical="center" wrapText="1"/>
    </xf>
    <xf numFmtId="177" fontId="0" fillId="0" borderId="20" xfId="0" applyNumberFormat="1" applyFill="1" applyBorder="1" applyAlignment="1">
      <alignment horizontal="center" vertical="center" wrapText="1"/>
    </xf>
    <xf numFmtId="177" fontId="0" fillId="0" borderId="25" xfId="0" applyNumberFormat="1" applyFill="1" applyBorder="1" applyAlignment="1">
      <alignment horizontal="center" vertical="center" wrapText="1"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35" borderId="43" xfId="0" applyFill="1" applyBorder="1" applyAlignment="1" applyProtection="1">
      <alignment horizontal="center" vertical="center"/>
      <protection locked="0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176" fontId="0" fillId="33" borderId="14" xfId="0" applyNumberForma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58" fontId="0" fillId="0" borderId="0" xfId="0" applyNumberFormat="1" applyAlignment="1">
      <alignment horizontal="right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4" fontId="23" fillId="0" borderId="16" xfId="0" applyNumberFormat="1" applyFont="1" applyBorder="1" applyAlignment="1">
      <alignment horizontal="center" vertical="center"/>
    </xf>
    <xf numFmtId="14" fontId="23" fillId="0" borderId="20" xfId="0" applyNumberFormat="1" applyFont="1" applyBorder="1" applyAlignment="1">
      <alignment horizontal="center" vertical="center"/>
    </xf>
    <xf numFmtId="14" fontId="23" fillId="0" borderId="2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14" fontId="19" fillId="0" borderId="25" xfId="0" applyNumberFormat="1" applyFont="1" applyBorder="1" applyAlignment="1">
      <alignment horizontal="center" vertical="center"/>
    </xf>
    <xf numFmtId="14" fontId="23" fillId="0" borderId="30" xfId="0" applyNumberFormat="1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14" fontId="23" fillId="0" borderId="32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el-seminar-2019@jaea.go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22">
      <selection activeCell="B33" sqref="B33:I33"/>
    </sheetView>
  </sheetViews>
  <sheetFormatPr defaultColWidth="8.8515625" defaultRowHeight="15"/>
  <cols>
    <col min="1" max="1" width="12.57421875" style="1" customWidth="1"/>
    <col min="2" max="2" width="13.140625" style="0" customWidth="1"/>
    <col min="3" max="4" width="8.8515625" style="0" customWidth="1"/>
    <col min="5" max="5" width="9.8515625" style="0" bestFit="1" customWidth="1"/>
    <col min="6" max="6" width="8.8515625" style="0" customWidth="1"/>
    <col min="7" max="7" width="15.00390625" style="0" customWidth="1"/>
    <col min="8" max="8" width="8.8515625" style="0" customWidth="1"/>
    <col min="9" max="9" width="20.00390625" style="0" customWidth="1"/>
  </cols>
  <sheetData>
    <row r="1" spans="1:9" ht="30" customHeight="1">
      <c r="A1" s="124" t="s">
        <v>102</v>
      </c>
      <c r="B1" s="124"/>
      <c r="C1" s="124"/>
      <c r="D1" s="124"/>
      <c r="E1" s="124"/>
      <c r="F1" s="124"/>
      <c r="G1" s="124"/>
      <c r="H1" s="124"/>
      <c r="I1" s="124"/>
    </row>
    <row r="2" spans="1:14" ht="39" customHeight="1">
      <c r="A2" s="91" t="s">
        <v>7</v>
      </c>
      <c r="B2" s="9" t="s">
        <v>0</v>
      </c>
      <c r="C2" s="128"/>
      <c r="D2" s="129"/>
      <c r="E2" s="58" t="s">
        <v>101</v>
      </c>
      <c r="F2" s="2" t="s">
        <v>21</v>
      </c>
      <c r="G2" s="136">
        <f>IF(F5="核燃料部会員",20000,IF(F5="学会員",25000,IF(F5="非会員",30000,IF(F5="学生会員",0,IF(F5="学生非会員",0,"")))))</f>
      </c>
      <c r="H2" s="137"/>
      <c r="I2" s="138"/>
      <c r="M2" s="53"/>
      <c r="N2" s="53"/>
    </row>
    <row r="3" spans="1:9" ht="24.75" customHeight="1">
      <c r="A3" s="97"/>
      <c r="B3" s="139"/>
      <c r="C3" s="140"/>
      <c r="D3" s="140"/>
      <c r="E3" s="141"/>
      <c r="F3" s="125" t="s">
        <v>98</v>
      </c>
      <c r="G3" s="126"/>
      <c r="H3" s="126"/>
      <c r="I3" s="127"/>
    </row>
    <row r="4" spans="1:9" ht="24.75" customHeight="1">
      <c r="A4" s="97"/>
      <c r="B4" s="142"/>
      <c r="C4" s="143"/>
      <c r="D4" s="143"/>
      <c r="E4" s="144"/>
      <c r="F4" s="125"/>
      <c r="G4" s="126"/>
      <c r="H4" s="126"/>
      <c r="I4" s="127"/>
    </row>
    <row r="5" spans="1:9" ht="24.75" customHeight="1">
      <c r="A5" s="7" t="s">
        <v>1</v>
      </c>
      <c r="B5" s="146" t="s">
        <v>13</v>
      </c>
      <c r="C5" s="146"/>
      <c r="D5" s="146"/>
      <c r="E5" s="146"/>
      <c r="F5" s="107" t="s">
        <v>13</v>
      </c>
      <c r="G5" s="108"/>
      <c r="H5" s="108"/>
      <c r="I5" s="109"/>
    </row>
    <row r="6" spans="1:9" ht="24" customHeight="1">
      <c r="A6" s="7" t="s">
        <v>24</v>
      </c>
      <c r="B6" s="115"/>
      <c r="C6" s="116"/>
      <c r="D6" s="116"/>
      <c r="E6" s="116"/>
      <c r="F6" s="110" t="s">
        <v>44</v>
      </c>
      <c r="G6" s="111"/>
      <c r="H6" s="145" t="s">
        <v>13</v>
      </c>
      <c r="I6" s="145"/>
    </row>
    <row r="7" spans="1:9" ht="20.25" customHeight="1">
      <c r="A7" s="91" t="s">
        <v>8</v>
      </c>
      <c r="B7" s="115"/>
      <c r="C7" s="116"/>
      <c r="D7" s="116"/>
      <c r="E7" s="116"/>
      <c r="F7" s="117"/>
      <c r="G7" s="119" t="s">
        <v>12</v>
      </c>
      <c r="H7" s="115"/>
      <c r="I7" s="117"/>
    </row>
    <row r="8" spans="1:9" ht="18.75" customHeight="1">
      <c r="A8" s="92"/>
      <c r="B8" s="118"/>
      <c r="C8" s="94"/>
      <c r="D8" s="94"/>
      <c r="E8" s="94"/>
      <c r="F8" s="95"/>
      <c r="G8" s="120"/>
      <c r="H8" s="118"/>
      <c r="I8" s="95"/>
    </row>
    <row r="9" spans="1:9" ht="18.75" customHeight="1">
      <c r="A9" s="91" t="s">
        <v>9</v>
      </c>
      <c r="B9" s="130"/>
      <c r="C9" s="131"/>
      <c r="D9" s="131"/>
      <c r="E9" s="131"/>
      <c r="F9" s="131"/>
      <c r="G9" s="131"/>
      <c r="H9" s="131"/>
      <c r="I9" s="132"/>
    </row>
    <row r="10" spans="1:9" ht="17.25" customHeight="1">
      <c r="A10" s="92"/>
      <c r="B10" s="133"/>
      <c r="C10" s="134"/>
      <c r="D10" s="134"/>
      <c r="E10" s="134"/>
      <c r="F10" s="134"/>
      <c r="G10" s="134"/>
      <c r="H10" s="134"/>
      <c r="I10" s="135"/>
    </row>
    <row r="11" spans="1:9" ht="20.25" customHeight="1">
      <c r="A11" s="7" t="s">
        <v>2</v>
      </c>
      <c r="B11" s="121"/>
      <c r="C11" s="122"/>
      <c r="D11" s="122"/>
      <c r="E11" s="7" t="s">
        <v>3</v>
      </c>
      <c r="F11" s="121"/>
      <c r="G11" s="122"/>
      <c r="H11" s="122"/>
      <c r="I11" s="123"/>
    </row>
    <row r="12" spans="1:9" ht="20.25" customHeight="1">
      <c r="A12" s="7" t="s">
        <v>4</v>
      </c>
      <c r="B12" s="93"/>
      <c r="C12" s="94"/>
      <c r="D12" s="94"/>
      <c r="E12" s="94"/>
      <c r="F12" s="94"/>
      <c r="G12" s="94"/>
      <c r="H12" s="94"/>
      <c r="I12" s="95"/>
    </row>
    <row r="13" ht="12" customHeight="1">
      <c r="C13" s="10"/>
    </row>
    <row r="14" spans="1:9" ht="24.75" customHeight="1">
      <c r="A14" s="120" t="s">
        <v>11</v>
      </c>
      <c r="B14" s="120"/>
      <c r="C14" s="120"/>
      <c r="D14" s="120"/>
      <c r="E14" s="120"/>
      <c r="F14" s="120"/>
      <c r="G14" s="120"/>
      <c r="H14" s="120"/>
      <c r="I14" s="120"/>
    </row>
    <row r="15" spans="1:9" ht="30" customHeight="1">
      <c r="A15" s="7" t="s">
        <v>16</v>
      </c>
      <c r="B15" s="7" t="s">
        <v>17</v>
      </c>
      <c r="C15" s="96"/>
      <c r="D15" s="96"/>
      <c r="E15" s="15" t="s">
        <v>99</v>
      </c>
      <c r="F15" s="96" t="s">
        <v>19</v>
      </c>
      <c r="G15" s="96"/>
      <c r="H15" s="96"/>
      <c r="I15" s="96"/>
    </row>
    <row r="16" spans="1:9" ht="30" customHeight="1">
      <c r="A16" s="67" t="s">
        <v>106</v>
      </c>
      <c r="B16" s="64" t="s">
        <v>103</v>
      </c>
      <c r="C16" s="77" t="s">
        <v>34</v>
      </c>
      <c r="D16" s="78"/>
      <c r="E16" s="16">
        <f>IF(C16="する",11800,0)</f>
        <v>11800</v>
      </c>
      <c r="F16" s="74" t="s">
        <v>111</v>
      </c>
      <c r="G16" s="75"/>
      <c r="H16" s="75"/>
      <c r="I16" s="76"/>
    </row>
    <row r="17" spans="1:10" ht="30" customHeight="1">
      <c r="A17" s="90" t="s">
        <v>107</v>
      </c>
      <c r="B17" s="66" t="s">
        <v>15</v>
      </c>
      <c r="C17" s="77" t="s">
        <v>33</v>
      </c>
      <c r="D17" s="78"/>
      <c r="E17" s="16">
        <f>IF(C17="必要",1000,0)</f>
        <v>1000</v>
      </c>
      <c r="F17" s="74"/>
      <c r="G17" s="75"/>
      <c r="H17" s="75"/>
      <c r="I17" s="76"/>
      <c r="J17" s="12"/>
    </row>
    <row r="18" spans="1:9" ht="30" customHeight="1">
      <c r="A18" s="90"/>
      <c r="B18" s="66" t="s">
        <v>103</v>
      </c>
      <c r="C18" s="77" t="s">
        <v>34</v>
      </c>
      <c r="D18" s="78"/>
      <c r="E18" s="16">
        <f>IF(C18="する",11800,0)</f>
        <v>11800</v>
      </c>
      <c r="F18" s="68" t="s">
        <v>112</v>
      </c>
      <c r="G18" s="69"/>
      <c r="H18" s="69"/>
      <c r="I18" s="70"/>
    </row>
    <row r="19" spans="1:9" ht="30" customHeight="1">
      <c r="A19" s="90"/>
      <c r="B19" s="66" t="s">
        <v>14</v>
      </c>
      <c r="C19" s="77" t="s">
        <v>113</v>
      </c>
      <c r="D19" s="78"/>
      <c r="E19" s="16">
        <f>IF(C19="参加する",IF(C18="する",2300,7800),0)</f>
        <v>2300</v>
      </c>
      <c r="F19" s="71"/>
      <c r="G19" s="72"/>
      <c r="H19" s="72"/>
      <c r="I19" s="73"/>
    </row>
    <row r="20" spans="1:9" ht="30" customHeight="1">
      <c r="A20" s="90" t="s">
        <v>108</v>
      </c>
      <c r="B20" s="66" t="s">
        <v>15</v>
      </c>
      <c r="C20" s="77" t="s">
        <v>33</v>
      </c>
      <c r="D20" s="78"/>
      <c r="E20" s="16">
        <f>IF(C20="必要",1000,0)</f>
        <v>1000</v>
      </c>
      <c r="F20" s="74"/>
      <c r="G20" s="75"/>
      <c r="H20" s="75"/>
      <c r="I20" s="76"/>
    </row>
    <row r="21" spans="1:9" ht="30" customHeight="1">
      <c r="A21" s="90"/>
      <c r="B21" s="66" t="s">
        <v>6</v>
      </c>
      <c r="C21" s="77" t="s">
        <v>34</v>
      </c>
      <c r="D21" s="78"/>
      <c r="E21" s="16">
        <f>IF(C21="する",11800,0)</f>
        <v>11800</v>
      </c>
      <c r="F21" s="74"/>
      <c r="G21" s="75"/>
      <c r="H21" s="75"/>
      <c r="I21" s="76"/>
    </row>
    <row r="22" spans="1:9" ht="30" customHeight="1">
      <c r="A22" s="65" t="s">
        <v>109</v>
      </c>
      <c r="B22" s="29" t="s">
        <v>110</v>
      </c>
      <c r="C22" s="77" t="s">
        <v>95</v>
      </c>
      <c r="D22" s="78"/>
      <c r="E22" s="16">
        <f>IF(C22="参加",1500,0)</f>
        <v>1500</v>
      </c>
      <c r="F22" s="74"/>
      <c r="G22" s="75"/>
      <c r="H22" s="75"/>
      <c r="I22" s="76"/>
    </row>
    <row r="23" spans="1:9" ht="47.25" customHeight="1">
      <c r="A23" s="96" t="s">
        <v>69</v>
      </c>
      <c r="B23" s="96"/>
      <c r="C23" s="183" t="s">
        <v>115</v>
      </c>
      <c r="D23" s="183"/>
      <c r="E23" s="83" t="s">
        <v>91</v>
      </c>
      <c r="F23" s="84"/>
      <c r="G23" s="84"/>
      <c r="H23" s="84"/>
      <c r="I23" s="85"/>
    </row>
    <row r="24" spans="1:9" ht="58.5" customHeight="1">
      <c r="A24" s="57" t="s">
        <v>70</v>
      </c>
      <c r="B24" s="86"/>
      <c r="C24" s="86"/>
      <c r="D24" s="86"/>
      <c r="E24" s="86"/>
      <c r="F24" s="86"/>
      <c r="G24" s="86"/>
      <c r="H24" s="86"/>
      <c r="I24" s="86"/>
    </row>
    <row r="25" spans="1:9" ht="18.75" customHeight="1">
      <c r="A25" s="22"/>
      <c r="B25" s="23"/>
      <c r="C25" s="24"/>
      <c r="D25" s="24"/>
      <c r="E25" s="24"/>
      <c r="F25" s="24"/>
      <c r="G25" s="24"/>
      <c r="H25" s="24"/>
      <c r="I25" s="24"/>
    </row>
    <row r="26" spans="1:9" ht="21" customHeight="1">
      <c r="A26" s="25" t="s">
        <v>71</v>
      </c>
      <c r="B26" s="26"/>
      <c r="C26" s="27"/>
      <c r="D26" s="27"/>
      <c r="E26" s="27"/>
      <c r="F26" s="27"/>
      <c r="G26" s="27"/>
      <c r="H26" s="27"/>
      <c r="I26" s="28"/>
    </row>
    <row r="27" spans="1:9" ht="51.75" customHeight="1">
      <c r="A27" s="150" t="s">
        <v>104</v>
      </c>
      <c r="B27" s="151"/>
      <c r="C27" s="151"/>
      <c r="D27" s="151"/>
      <c r="E27" s="151"/>
      <c r="F27" s="151"/>
      <c r="G27" s="151"/>
      <c r="H27" s="151"/>
      <c r="I27" s="152"/>
    </row>
    <row r="28" spans="1:9" ht="24.75" customHeight="1">
      <c r="A28" s="21" t="s">
        <v>22</v>
      </c>
      <c r="B28" s="21" t="s">
        <v>23</v>
      </c>
      <c r="C28" s="63" t="s">
        <v>114</v>
      </c>
      <c r="D28" s="87"/>
      <c r="E28" s="88"/>
      <c r="F28" s="88"/>
      <c r="G28" s="88"/>
      <c r="H28" s="88"/>
      <c r="I28" s="89"/>
    </row>
    <row r="29" ht="12" customHeight="1"/>
    <row r="30" ht="12" customHeight="1"/>
    <row r="31" spans="1:9" ht="21.75" customHeight="1">
      <c r="A31" s="98" t="s">
        <v>5</v>
      </c>
      <c r="B31" s="13" t="s">
        <v>31</v>
      </c>
      <c r="C31" s="11"/>
      <c r="D31" s="3"/>
      <c r="E31" s="3"/>
      <c r="F31" s="3"/>
      <c r="G31" s="3"/>
      <c r="H31" s="3"/>
      <c r="I31" s="4"/>
    </row>
    <row r="32" spans="1:10" ht="21.75" customHeight="1">
      <c r="A32" s="99"/>
      <c r="B32" s="8" t="s">
        <v>10</v>
      </c>
      <c r="C32" s="62" t="s">
        <v>105</v>
      </c>
      <c r="D32" s="5"/>
      <c r="E32" s="5"/>
      <c r="F32" s="5"/>
      <c r="G32" s="5"/>
      <c r="H32" s="5"/>
      <c r="I32" s="6"/>
      <c r="J32" s="12"/>
    </row>
    <row r="33" spans="1:9" ht="21.75" customHeight="1">
      <c r="A33" s="100"/>
      <c r="B33" s="147" t="s">
        <v>116</v>
      </c>
      <c r="C33" s="148"/>
      <c r="D33" s="148"/>
      <c r="E33" s="148"/>
      <c r="F33" s="148"/>
      <c r="G33" s="148"/>
      <c r="H33" s="148"/>
      <c r="I33" s="149"/>
    </row>
    <row r="35" spans="1:10" ht="34.5" customHeight="1">
      <c r="A35" s="82" t="s">
        <v>97</v>
      </c>
      <c r="B35" s="82"/>
      <c r="C35" s="82"/>
      <c r="D35" s="82"/>
      <c r="E35" s="82"/>
      <c r="F35" s="82"/>
      <c r="G35" s="82"/>
      <c r="H35" s="82"/>
      <c r="I35" s="82"/>
      <c r="J35" s="12"/>
    </row>
    <row r="36" spans="1:7" ht="18" customHeight="1">
      <c r="A36" s="91" t="s">
        <v>96</v>
      </c>
      <c r="B36" s="87" t="s">
        <v>29</v>
      </c>
      <c r="C36" s="88"/>
      <c r="D36" s="88"/>
      <c r="E36" s="88"/>
      <c r="F36" s="89"/>
      <c r="G36" s="15" t="s">
        <v>30</v>
      </c>
    </row>
    <row r="37" spans="1:7" ht="13.5" customHeight="1">
      <c r="A37" s="97"/>
      <c r="B37" s="112" t="s">
        <v>100</v>
      </c>
      <c r="C37" s="113"/>
      <c r="D37" s="113"/>
      <c r="E37" s="113"/>
      <c r="F37" s="114"/>
      <c r="G37" s="17">
        <f>G2</f>
      </c>
    </row>
    <row r="38" spans="1:7" ht="13.5" customHeight="1">
      <c r="A38" s="97"/>
      <c r="B38" s="79" t="s">
        <v>80</v>
      </c>
      <c r="C38" s="80"/>
      <c r="D38" s="80"/>
      <c r="E38" s="80"/>
      <c r="F38" s="81"/>
      <c r="G38" s="18">
        <f>SUM(E16,E18,E21)</f>
        <v>35400</v>
      </c>
    </row>
    <row r="39" spans="1:7" ht="13.5" customHeight="1">
      <c r="A39" s="97"/>
      <c r="B39" s="79" t="s">
        <v>81</v>
      </c>
      <c r="C39" s="80"/>
      <c r="D39" s="80"/>
      <c r="E39" s="80"/>
      <c r="F39" s="81"/>
      <c r="G39" s="18">
        <f>E19</f>
        <v>2300</v>
      </c>
    </row>
    <row r="40" spans="1:7" ht="13.5" customHeight="1">
      <c r="A40" s="97"/>
      <c r="B40" s="79" t="s">
        <v>82</v>
      </c>
      <c r="C40" s="80"/>
      <c r="D40" s="80"/>
      <c r="E40" s="80"/>
      <c r="F40" s="81"/>
      <c r="G40" s="18">
        <f>SUM(E17,E20)</f>
        <v>2000</v>
      </c>
    </row>
    <row r="41" spans="1:7" ht="13.5" customHeight="1">
      <c r="A41" s="97"/>
      <c r="B41" s="101" t="s">
        <v>93</v>
      </c>
      <c r="C41" s="102"/>
      <c r="D41" s="102"/>
      <c r="E41" s="102"/>
      <c r="F41" s="103"/>
      <c r="G41" s="19">
        <f>E22</f>
        <v>1500</v>
      </c>
    </row>
    <row r="42" spans="1:7" ht="13.5" customHeight="1">
      <c r="A42" s="92"/>
      <c r="B42" s="104" t="s">
        <v>27</v>
      </c>
      <c r="C42" s="105"/>
      <c r="D42" s="105"/>
      <c r="E42" s="105"/>
      <c r="F42" s="106"/>
      <c r="G42" s="20">
        <f>SUM(G37:G41)</f>
        <v>41200</v>
      </c>
    </row>
    <row r="44" ht="13.5">
      <c r="A44" s="14" t="s">
        <v>32</v>
      </c>
    </row>
    <row r="61" ht="13.5">
      <c r="A61" s="14"/>
    </row>
  </sheetData>
  <sheetProtection/>
  <mergeCells count="55">
    <mergeCell ref="B11:D11"/>
    <mergeCell ref="A9:A10"/>
    <mergeCell ref="B39:F39"/>
    <mergeCell ref="B33:I33"/>
    <mergeCell ref="A27:I27"/>
    <mergeCell ref="F22:I22"/>
    <mergeCell ref="C23:D23"/>
    <mergeCell ref="C19:D19"/>
    <mergeCell ref="A17:A19"/>
    <mergeCell ref="F16:I16"/>
    <mergeCell ref="A1:I1"/>
    <mergeCell ref="F3:I4"/>
    <mergeCell ref="C2:D2"/>
    <mergeCell ref="B9:I10"/>
    <mergeCell ref="G2:I2"/>
    <mergeCell ref="A2:A4"/>
    <mergeCell ref="B6:E6"/>
    <mergeCell ref="B3:E4"/>
    <mergeCell ref="H6:I6"/>
    <mergeCell ref="B5:E5"/>
    <mergeCell ref="F5:I5"/>
    <mergeCell ref="F6:G6"/>
    <mergeCell ref="B36:F36"/>
    <mergeCell ref="B37:F37"/>
    <mergeCell ref="B38:F38"/>
    <mergeCell ref="B7:F8"/>
    <mergeCell ref="H7:I8"/>
    <mergeCell ref="G7:G8"/>
    <mergeCell ref="A14:I14"/>
    <mergeCell ref="F11:I11"/>
    <mergeCell ref="A7:A8"/>
    <mergeCell ref="B12:I12"/>
    <mergeCell ref="C15:D15"/>
    <mergeCell ref="C18:D18"/>
    <mergeCell ref="F15:I15"/>
    <mergeCell ref="A36:A42"/>
    <mergeCell ref="A31:A33"/>
    <mergeCell ref="A23:B23"/>
    <mergeCell ref="B41:F41"/>
    <mergeCell ref="B42:F42"/>
    <mergeCell ref="B40:F40"/>
    <mergeCell ref="A35:I35"/>
    <mergeCell ref="E23:I23"/>
    <mergeCell ref="B24:I24"/>
    <mergeCell ref="C20:D20"/>
    <mergeCell ref="D28:I28"/>
    <mergeCell ref="C22:D22"/>
    <mergeCell ref="C21:D21"/>
    <mergeCell ref="A20:A21"/>
    <mergeCell ref="F18:I19"/>
    <mergeCell ref="F20:I20"/>
    <mergeCell ref="F21:I21"/>
    <mergeCell ref="C16:D16"/>
    <mergeCell ref="F17:I17"/>
    <mergeCell ref="C17:D17"/>
  </mergeCells>
  <dataValidations count="10">
    <dataValidation type="list" allowBlank="1" showInputMessage="1" showErrorMessage="1" sqref="C28">
      <formula1>"禁煙,喫煙"</formula1>
    </dataValidation>
    <dataValidation type="list" allowBlank="1" showInputMessage="1" showErrorMessage="1" sqref="C22:D22">
      <formula1>"参加,不参加"</formula1>
    </dataValidation>
    <dataValidation type="list" allowBlank="1" showInputMessage="1" showErrorMessage="1" sqref="C23:D23">
      <formula1>"必要無い(領収書で可),必要(会場渡し),必要(事前送付)"</formula1>
    </dataValidation>
    <dataValidation type="list" allowBlank="1" showInputMessage="1" showErrorMessage="1" sqref="C21:D21 C16:D16 C18:D18">
      <formula1>"する, しない"</formula1>
    </dataValidation>
    <dataValidation type="list" allowBlank="1" showInputMessage="1" showErrorMessage="1" sqref="C20:D20 C17:D17">
      <formula1>"必要, 必要なし"</formula1>
    </dataValidation>
    <dataValidation type="list" allowBlank="1" showInputMessage="1" showErrorMessage="1" sqref="C19:D19">
      <formula1>"参加する,参加しない"</formula1>
    </dataValidation>
    <dataValidation type="list" allowBlank="1" showInputMessage="1" showErrorMessage="1" sqref="E2">
      <formula1>"性別の選択をお願いします, 男, 女"</formula1>
    </dataValidation>
    <dataValidation type="list" allowBlank="1" showInputMessage="1" showErrorMessage="1" sqref="B5">
      <formula1>"選択お願いします, 18～25才, 26～35才, 36～45才, 46～55才, 56才以上"</formula1>
    </dataValidation>
    <dataValidation type="list" allowBlank="1" showInputMessage="1" showErrorMessage="1" sqref="H6:I6">
      <formula1>"選択お願いします,申し込む,申し込まない"</formula1>
    </dataValidation>
    <dataValidation type="list" allowBlank="1" showInputMessage="1" showErrorMessage="1" sqref="F5:I5">
      <formula1>"選択お願いします,核燃料部会員,学会員,非会員,学生会員,学生非会員"</formula1>
    </dataValidation>
  </dataValidations>
  <hyperlinks>
    <hyperlink ref="C32" r:id="rId1" display="fuel-seminar-2019@jaea.go.jp"/>
  </hyperlinks>
  <printOptions/>
  <pageMargins left="0.9055118110236221" right="0.7086614173228347" top="0.9448818897637796" bottom="0.984251968503937" header="0.31496062992125984" footer="0.31496062992125984"/>
  <pageSetup fitToHeight="0" fitToWidth="1" horizontalDpi="300" verticalDpi="3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6" sqref="A6"/>
    </sheetView>
  </sheetViews>
  <sheetFormatPr defaultColWidth="9.140625" defaultRowHeight="15"/>
  <sheetData>
    <row r="1" spans="1:2" ht="13.5">
      <c r="A1" t="s">
        <v>76</v>
      </c>
      <c r="B1" t="s">
        <v>77</v>
      </c>
    </row>
    <row r="2" spans="1:2" ht="13.5">
      <c r="A2" t="s">
        <v>78</v>
      </c>
      <c r="B2" t="s">
        <v>78</v>
      </c>
    </row>
    <row r="3" ht="13.5">
      <c r="B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30" sqref="H30"/>
    </sheetView>
  </sheetViews>
  <sheetFormatPr defaultColWidth="8.8515625" defaultRowHeight="15"/>
  <cols>
    <col min="1" max="7" width="8.8515625" style="0" customWidth="1"/>
    <col min="8" max="8" width="16.7109375" style="0" bestFit="1" customWidth="1"/>
  </cols>
  <sheetData>
    <row r="1" ht="13.5">
      <c r="H1" s="30">
        <f ca="1">TODAY()</f>
        <v>43630</v>
      </c>
    </row>
    <row r="2" spans="1:10" ht="13.5">
      <c r="A2" s="153" t="s">
        <v>42</v>
      </c>
      <c r="B2" s="153"/>
      <c r="C2" s="153"/>
      <c r="D2" s="153"/>
      <c r="E2" s="153"/>
      <c r="F2" s="153"/>
      <c r="G2" s="153"/>
      <c r="H2" s="32"/>
      <c r="J2" s="33"/>
    </row>
    <row r="3" spans="1:10" ht="13.5">
      <c r="A3" s="31"/>
      <c r="B3" s="31"/>
      <c r="C3" s="31"/>
      <c r="D3" s="31"/>
      <c r="E3" s="31"/>
      <c r="F3" s="31"/>
      <c r="G3" s="31"/>
      <c r="H3" s="32"/>
      <c r="J3" s="33"/>
    </row>
    <row r="4" spans="1:10" ht="17.25">
      <c r="A4" s="162" t="s">
        <v>43</v>
      </c>
      <c r="B4" s="162"/>
      <c r="C4" s="162"/>
      <c r="D4" s="162"/>
      <c r="E4" s="162"/>
      <c r="F4" s="162"/>
      <c r="G4" s="162"/>
      <c r="H4" s="162"/>
      <c r="J4" s="33"/>
    </row>
    <row r="5" spans="1:10" ht="17.25">
      <c r="A5" s="162"/>
      <c r="B5" s="162"/>
      <c r="C5" s="162"/>
      <c r="D5" s="162"/>
      <c r="E5" s="162"/>
      <c r="F5" s="162"/>
      <c r="G5" s="162"/>
      <c r="H5" s="162"/>
      <c r="J5" s="33"/>
    </row>
    <row r="6" spans="1:10" ht="49.5" customHeight="1">
      <c r="A6" s="31"/>
      <c r="B6" s="31"/>
      <c r="C6" s="31"/>
      <c r="D6" s="31"/>
      <c r="E6" s="163" t="s">
        <v>45</v>
      </c>
      <c r="F6" s="163"/>
      <c r="G6" s="163"/>
      <c r="H6" s="163"/>
      <c r="I6" s="46"/>
      <c r="J6" s="33"/>
    </row>
    <row r="7" spans="1:10" ht="243.75" customHeight="1">
      <c r="A7" s="153" t="s">
        <v>83</v>
      </c>
      <c r="B7" s="153"/>
      <c r="C7" s="153"/>
      <c r="D7" s="153"/>
      <c r="E7" s="153"/>
      <c r="F7" s="153"/>
      <c r="G7" s="153"/>
      <c r="H7" s="153"/>
      <c r="I7" s="48"/>
      <c r="J7" s="33"/>
    </row>
    <row r="8" ht="14.25" thickBot="1">
      <c r="H8" s="32"/>
    </row>
    <row r="9" spans="1:10" ht="22.5" thickBot="1" thickTop="1">
      <c r="A9" s="34" t="s">
        <v>35</v>
      </c>
      <c r="B9" s="164" t="s">
        <v>73</v>
      </c>
      <c r="C9" s="165"/>
      <c r="D9" s="165"/>
      <c r="E9" s="165"/>
      <c r="F9" s="165"/>
      <c r="G9" s="165"/>
      <c r="H9" s="166"/>
      <c r="I9" s="35"/>
      <c r="J9" s="35"/>
    </row>
    <row r="10" spans="1:10" ht="14.25" thickTop="1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4.25" thickBot="1">
      <c r="A11" s="43">
        <f>'申込書'!B3</f>
        <v>0</v>
      </c>
      <c r="B11" s="43"/>
      <c r="C11" s="35" t="s">
        <v>41</v>
      </c>
      <c r="E11" s="35"/>
      <c r="F11" s="35"/>
      <c r="G11" s="35"/>
      <c r="H11" s="35"/>
      <c r="I11" s="35"/>
      <c r="J11" s="35"/>
    </row>
    <row r="12" spans="1:10" ht="14.25" thickTop="1">
      <c r="A12" s="49"/>
      <c r="B12" s="49"/>
      <c r="C12" s="35"/>
      <c r="E12" s="35"/>
      <c r="F12" s="35"/>
      <c r="G12" s="35"/>
      <c r="H12" s="35"/>
      <c r="I12" s="35"/>
      <c r="J12" s="35"/>
    </row>
    <row r="13" spans="1:10" ht="13.5">
      <c r="A13" s="35" t="s">
        <v>36</v>
      </c>
      <c r="B13" s="35"/>
      <c r="C13" s="35"/>
      <c r="D13" s="35"/>
      <c r="E13" s="35"/>
      <c r="J13" s="35"/>
    </row>
    <row r="14" spans="1:10" ht="13.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8.75">
      <c r="A15" s="35"/>
      <c r="B15" s="154" t="s">
        <v>74</v>
      </c>
      <c r="C15" s="155"/>
      <c r="D15" s="36"/>
      <c r="E15" s="158" t="e">
        <f>H30</f>
        <v>#REF!</v>
      </c>
      <c r="F15" s="159"/>
      <c r="G15" s="35"/>
      <c r="H15" s="35"/>
      <c r="I15" s="35"/>
      <c r="J15" s="35"/>
    </row>
    <row r="16" spans="1:10" ht="18.75">
      <c r="A16" s="35"/>
      <c r="B16" s="156"/>
      <c r="C16" s="157"/>
      <c r="D16" s="36"/>
      <c r="E16" s="160"/>
      <c r="F16" s="161"/>
      <c r="G16" s="35" t="s">
        <v>37</v>
      </c>
      <c r="H16" s="35"/>
      <c r="I16" s="35"/>
      <c r="J16" s="35"/>
    </row>
    <row r="17" spans="1:10" ht="13.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3.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4.25" thickBot="1">
      <c r="A19" s="180" t="s">
        <v>38</v>
      </c>
      <c r="B19" s="181"/>
      <c r="C19" s="181"/>
      <c r="D19" s="181"/>
      <c r="E19" s="181"/>
      <c r="F19" s="181"/>
      <c r="G19" s="182"/>
      <c r="H19" s="54" t="s">
        <v>39</v>
      </c>
      <c r="I19" s="47"/>
      <c r="J19" s="35"/>
    </row>
    <row r="20" spans="1:10" ht="15" thickTop="1">
      <c r="A20" s="177" t="s">
        <v>94</v>
      </c>
      <c r="B20" s="178"/>
      <c r="C20" s="178"/>
      <c r="D20" s="178"/>
      <c r="E20" s="178"/>
      <c r="F20" s="178"/>
      <c r="G20" s="179"/>
      <c r="H20" s="59">
        <f>IF('申込書'!F5="部会員",15000,IF('申込書'!F5="学会員",20000,IF('申込書'!F5="非会員",25000,IF('申込書'!F5="学生会員",0,IF('申込書'!F5="学生非会員",0,"")))))</f>
      </c>
      <c r="I20" s="40"/>
      <c r="J20" s="37"/>
    </row>
    <row r="21" spans="1:10" ht="13.5">
      <c r="A21" s="167" t="s">
        <v>84</v>
      </c>
      <c r="B21" s="168"/>
      <c r="C21" s="168"/>
      <c r="D21" s="168"/>
      <c r="E21" s="168"/>
      <c r="F21" s="168"/>
      <c r="G21" s="169"/>
      <c r="H21" s="55">
        <f>IF('申込書'!C17="する",IF('申込書'!E28="希望する",12000,11000),0)</f>
        <v>0</v>
      </c>
      <c r="I21" s="40"/>
      <c r="J21" s="37"/>
    </row>
    <row r="22" spans="1:10" ht="13.5">
      <c r="A22" s="167" t="s">
        <v>85</v>
      </c>
      <c r="B22" s="168"/>
      <c r="C22" s="168"/>
      <c r="D22" s="168"/>
      <c r="E22" s="168"/>
      <c r="F22" s="168"/>
      <c r="G22" s="169"/>
      <c r="H22" s="55">
        <f>IF('申込書'!C19="する",IF('申込書'!E28="希望する",12000,11000),0)</f>
        <v>0</v>
      </c>
      <c r="I22" s="40"/>
      <c r="J22" s="35"/>
    </row>
    <row r="23" spans="1:10" ht="13.5">
      <c r="A23" s="167" t="s">
        <v>86</v>
      </c>
      <c r="B23" s="168"/>
      <c r="C23" s="168"/>
      <c r="D23" s="168"/>
      <c r="E23" s="168"/>
      <c r="F23" s="168"/>
      <c r="G23" s="169"/>
      <c r="H23" s="55" t="e">
        <f>IF(申込書!#REF!="する",IF('申込書'!E28="希望する",12000,11000),0)</f>
        <v>#REF!</v>
      </c>
      <c r="I23" s="40"/>
      <c r="J23" s="35"/>
    </row>
    <row r="24" spans="1:10" ht="14.25">
      <c r="A24" s="167" t="s">
        <v>87</v>
      </c>
      <c r="B24" s="168"/>
      <c r="C24" s="168"/>
      <c r="D24" s="168"/>
      <c r="E24" s="168"/>
      <c r="F24" s="168"/>
      <c r="G24" s="169"/>
      <c r="H24" s="50">
        <f>IF('申込書'!C19="しない",IF('申込書'!C20="参加する",11000,0),3240)</f>
        <v>3240</v>
      </c>
      <c r="I24" s="40"/>
      <c r="J24" s="35"/>
    </row>
    <row r="25" spans="1:10" ht="14.25">
      <c r="A25" s="167" t="s">
        <v>88</v>
      </c>
      <c r="B25" s="168"/>
      <c r="C25" s="168"/>
      <c r="D25" s="168"/>
      <c r="E25" s="168"/>
      <c r="F25" s="168"/>
      <c r="G25" s="169"/>
      <c r="H25" s="50">
        <f>IF('申込書'!C18="必要",1080,0)</f>
        <v>0</v>
      </c>
      <c r="I25" s="40"/>
      <c r="J25" s="35"/>
    </row>
    <row r="26" spans="1:10" ht="14.25">
      <c r="A26" s="167" t="s">
        <v>89</v>
      </c>
      <c r="B26" s="168"/>
      <c r="C26" s="168"/>
      <c r="D26" s="168"/>
      <c r="E26" s="168"/>
      <c r="F26" s="168"/>
      <c r="G26" s="169"/>
      <c r="H26" s="50">
        <f>IF('申込書'!C22="必要",1080,0)</f>
        <v>0</v>
      </c>
      <c r="I26" s="40"/>
      <c r="J26" s="35"/>
    </row>
    <row r="27" spans="1:10" ht="14.25">
      <c r="A27" s="167" t="s">
        <v>90</v>
      </c>
      <c r="B27" s="168"/>
      <c r="C27" s="168"/>
      <c r="D27" s="168"/>
      <c r="E27" s="168"/>
      <c r="F27" s="168"/>
      <c r="G27" s="169"/>
      <c r="H27" s="50" t="e">
        <f>IF(申込書!#REF!="不参加",0,1500)</f>
        <v>#REF!</v>
      </c>
      <c r="I27" s="40"/>
      <c r="J27" s="35"/>
    </row>
    <row r="28" spans="1:10" ht="14.25">
      <c r="A28" s="174"/>
      <c r="B28" s="175"/>
      <c r="C28" s="175"/>
      <c r="D28" s="175"/>
      <c r="E28" s="175"/>
      <c r="F28" s="175"/>
      <c r="G28" s="176"/>
      <c r="H28" s="51"/>
      <c r="I28" s="39"/>
      <c r="J28" s="35"/>
    </row>
    <row r="29" spans="1:10" ht="14.25">
      <c r="A29" s="38"/>
      <c r="B29" s="38"/>
      <c r="C29" s="38"/>
      <c r="D29" s="38"/>
      <c r="E29" s="39"/>
      <c r="F29" s="22"/>
      <c r="G29" s="37"/>
      <c r="H29" s="52"/>
      <c r="I29" s="40"/>
      <c r="J29" s="35"/>
    </row>
    <row r="30" spans="1:10" ht="14.25">
      <c r="A30" s="170" t="s">
        <v>40</v>
      </c>
      <c r="B30" s="170"/>
      <c r="C30" s="170"/>
      <c r="D30" s="170"/>
      <c r="E30" s="170"/>
      <c r="F30" s="41"/>
      <c r="G30" s="41"/>
      <c r="H30" s="60" t="e">
        <f>SUM(H20:I28)</f>
        <v>#REF!</v>
      </c>
      <c r="I30" s="47"/>
      <c r="J30" s="35"/>
    </row>
    <row r="31" spans="1:10" ht="13.5">
      <c r="A31" s="37" t="s">
        <v>46</v>
      </c>
      <c r="B31" s="37"/>
      <c r="C31" s="37"/>
      <c r="D31" s="37"/>
      <c r="E31" s="37"/>
      <c r="F31" s="37"/>
      <c r="G31" s="37"/>
      <c r="H31" s="37"/>
      <c r="I31" s="37"/>
      <c r="J31" s="35"/>
    </row>
    <row r="32" spans="1:10" ht="13.5">
      <c r="A32" s="37"/>
      <c r="B32" s="37"/>
      <c r="C32" s="37"/>
      <c r="D32" s="37"/>
      <c r="E32" s="37"/>
      <c r="F32" s="37"/>
      <c r="G32" s="37"/>
      <c r="H32" s="37"/>
      <c r="I32" s="37"/>
      <c r="J32" s="35"/>
    </row>
    <row r="33" spans="1:10" ht="13.5">
      <c r="A33" s="37"/>
      <c r="B33" s="37"/>
      <c r="C33" s="37"/>
      <c r="D33" s="37"/>
      <c r="E33" s="37"/>
      <c r="F33" s="37"/>
      <c r="G33" s="37"/>
      <c r="H33" s="37"/>
      <c r="I33" s="37"/>
      <c r="J33" s="35"/>
    </row>
    <row r="34" spans="1:10" ht="13.5">
      <c r="A34" s="37"/>
      <c r="B34" s="37"/>
      <c r="C34" s="37"/>
      <c r="D34" s="37"/>
      <c r="E34" s="37"/>
      <c r="F34" s="37"/>
      <c r="G34" s="37"/>
      <c r="H34" s="37"/>
      <c r="I34" s="37"/>
      <c r="J34" s="35"/>
    </row>
    <row r="35" spans="1:10" ht="14.25">
      <c r="A35" s="37"/>
      <c r="B35" s="37"/>
      <c r="C35" s="37"/>
      <c r="D35" s="37"/>
      <c r="E35" s="37"/>
      <c r="F35" s="37"/>
      <c r="G35" s="37"/>
      <c r="H35" s="37"/>
      <c r="I35" s="44"/>
      <c r="J35" s="35"/>
    </row>
    <row r="36" spans="1:9" ht="24">
      <c r="A36" s="37"/>
      <c r="B36" s="37"/>
      <c r="C36" s="37"/>
      <c r="D36" s="37"/>
      <c r="E36" s="37"/>
      <c r="F36" s="37"/>
      <c r="G36" s="37"/>
      <c r="H36" s="37"/>
      <c r="I36" s="45"/>
    </row>
    <row r="37" spans="1:9" ht="21">
      <c r="A37" s="33"/>
      <c r="B37" s="171"/>
      <c r="C37" s="172"/>
      <c r="D37" s="172"/>
      <c r="E37" s="172"/>
      <c r="F37" s="172"/>
      <c r="G37" s="33"/>
      <c r="H37" s="33"/>
      <c r="I37" s="33"/>
    </row>
    <row r="38" spans="1:9" ht="13.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3.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3.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3.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24">
      <c r="A42" s="33"/>
      <c r="B42" s="173"/>
      <c r="C42" s="173"/>
      <c r="D42" s="173"/>
      <c r="E42" s="173"/>
      <c r="F42" s="42"/>
      <c r="G42" s="33"/>
      <c r="H42" s="33"/>
      <c r="I42" s="33"/>
    </row>
    <row r="43" spans="1:9" ht="13.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3.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3.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3.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3.5">
      <c r="A47" s="33"/>
      <c r="B47" s="33"/>
      <c r="C47" s="33"/>
      <c r="D47" s="42"/>
      <c r="E47" s="33"/>
      <c r="F47" s="33"/>
      <c r="G47" s="33"/>
      <c r="H47" s="42"/>
      <c r="I47" s="42"/>
    </row>
  </sheetData>
  <sheetProtection/>
  <mergeCells count="21">
    <mergeCell ref="A25:G25"/>
    <mergeCell ref="A23:G23"/>
    <mergeCell ref="A20:G20"/>
    <mergeCell ref="A19:G19"/>
    <mergeCell ref="A21:G21"/>
    <mergeCell ref="A22:G22"/>
    <mergeCell ref="A24:G24"/>
    <mergeCell ref="A26:G26"/>
    <mergeCell ref="A27:G27"/>
    <mergeCell ref="A30:E30"/>
    <mergeCell ref="B37:F37"/>
    <mergeCell ref="B42:E42"/>
    <mergeCell ref="A28:G28"/>
    <mergeCell ref="A2:G2"/>
    <mergeCell ref="B15:C16"/>
    <mergeCell ref="E15:F16"/>
    <mergeCell ref="A5:H5"/>
    <mergeCell ref="A4:H4"/>
    <mergeCell ref="A7:H7"/>
    <mergeCell ref="E6:H6"/>
    <mergeCell ref="B9:H9"/>
  </mergeCells>
  <printOptions/>
  <pageMargins left="0.75" right="0.75" top="1" bottom="1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3"/>
  <sheetViews>
    <sheetView zoomScalePageLayoutView="0" workbookViewId="0" topLeftCell="A1">
      <selection activeCell="F14" sqref="F14"/>
    </sheetView>
  </sheetViews>
  <sheetFormatPr defaultColWidth="8.8515625" defaultRowHeight="15"/>
  <cols>
    <col min="1" max="1" width="8.8515625" style="0" customWidth="1"/>
    <col min="2" max="2" width="10.28125" style="0" bestFit="1" customWidth="1"/>
    <col min="3" max="3" width="15.421875" style="0" bestFit="1" customWidth="1"/>
    <col min="4" max="5" width="8.8515625" style="0" customWidth="1"/>
    <col min="6" max="6" width="11.00390625" style="0" bestFit="1" customWidth="1"/>
    <col min="7" max="13" width="8.8515625" style="0" customWidth="1"/>
    <col min="14" max="14" width="11.57421875" style="0" bestFit="1" customWidth="1"/>
    <col min="15" max="15" width="11.140625" style="0" bestFit="1" customWidth="1"/>
    <col min="16" max="16" width="11.140625" style="0" customWidth="1"/>
    <col min="17" max="18" width="11.140625" style="0" bestFit="1" customWidth="1"/>
  </cols>
  <sheetData>
    <row r="1" spans="14:28" ht="13.5">
      <c r="N1" t="s">
        <v>56</v>
      </c>
      <c r="S1" t="s">
        <v>57</v>
      </c>
      <c r="Y1" t="s">
        <v>59</v>
      </c>
      <c r="AB1" t="s">
        <v>18</v>
      </c>
    </row>
    <row r="2" spans="2:35" ht="13.5">
      <c r="B2" t="s">
        <v>47</v>
      </c>
      <c r="C2" t="s">
        <v>49</v>
      </c>
      <c r="D2" t="s">
        <v>50</v>
      </c>
      <c r="E2" t="s">
        <v>63</v>
      </c>
      <c r="F2" s="61" t="s">
        <v>92</v>
      </c>
      <c r="G2" t="s">
        <v>48</v>
      </c>
      <c r="H2" t="s">
        <v>51</v>
      </c>
      <c r="I2" t="s">
        <v>12</v>
      </c>
      <c r="J2" t="s">
        <v>52</v>
      </c>
      <c r="K2" t="s">
        <v>53</v>
      </c>
      <c r="L2" t="s">
        <v>54</v>
      </c>
      <c r="M2" t="s">
        <v>55</v>
      </c>
      <c r="N2" s="56" t="s">
        <v>64</v>
      </c>
      <c r="O2" s="56" t="s">
        <v>65</v>
      </c>
      <c r="P2" s="56" t="s">
        <v>66</v>
      </c>
      <c r="Q2" s="56" t="s">
        <v>67</v>
      </c>
      <c r="R2" s="56" t="s">
        <v>68</v>
      </c>
      <c r="S2" s="56">
        <v>42192</v>
      </c>
      <c r="T2" s="56">
        <v>42193</v>
      </c>
      <c r="U2" s="56">
        <v>42194</v>
      </c>
      <c r="V2" s="56" t="s">
        <v>23</v>
      </c>
      <c r="W2" t="s">
        <v>58</v>
      </c>
      <c r="X2" t="s">
        <v>62</v>
      </c>
      <c r="Y2" s="56">
        <v>42193</v>
      </c>
      <c r="Z2" s="56">
        <v>42194</v>
      </c>
      <c r="AA2" s="56" t="s">
        <v>20</v>
      </c>
      <c r="AB2" t="s">
        <v>28</v>
      </c>
      <c r="AC2" s="56" t="s">
        <v>61</v>
      </c>
      <c r="AD2" s="56" t="s">
        <v>25</v>
      </c>
      <c r="AE2" s="56" t="s">
        <v>26</v>
      </c>
      <c r="AF2" s="56" t="s">
        <v>20</v>
      </c>
      <c r="AG2" s="56" t="s">
        <v>60</v>
      </c>
      <c r="AH2" s="56" t="s">
        <v>75</v>
      </c>
      <c r="AI2" s="56" t="s">
        <v>72</v>
      </c>
    </row>
    <row r="3" spans="2:35" ht="13.5">
      <c r="B3">
        <f>'申込書'!B3</f>
        <v>0</v>
      </c>
      <c r="C3">
        <f>'申込書'!C2</f>
        <v>0</v>
      </c>
      <c r="D3" t="str">
        <f>'申込書'!E2</f>
        <v>性別の選択をお願いします</v>
      </c>
      <c r="E3" t="str">
        <f>'申込書'!B5</f>
        <v>選択お願いします</v>
      </c>
      <c r="F3" s="61" t="str">
        <f>'申込書'!F5</f>
        <v>選択お願いします</v>
      </c>
      <c r="G3">
        <f>'申込書'!B6</f>
        <v>0</v>
      </c>
      <c r="H3">
        <f>'申込書'!B7</f>
        <v>0</v>
      </c>
      <c r="I3">
        <f>'申込書'!H7</f>
        <v>0</v>
      </c>
      <c r="J3">
        <f>'申込書'!B9</f>
        <v>0</v>
      </c>
      <c r="K3">
        <f>'申込書'!B11</f>
        <v>0</v>
      </c>
      <c r="L3">
        <f>'申込書'!F11</f>
        <v>0</v>
      </c>
      <c r="M3">
        <f>'申込書'!B12</f>
        <v>0</v>
      </c>
      <c r="N3" t="e">
        <f>申込書!#REF!</f>
        <v>#REF!</v>
      </c>
      <c r="O3" t="e">
        <f>申込書!#REF!</f>
        <v>#REF!</v>
      </c>
      <c r="P3" t="e">
        <f>申込書!#REF!</f>
        <v>#REF!</v>
      </c>
      <c r="Q3" t="e">
        <f>申込書!#REF!</f>
        <v>#REF!</v>
      </c>
      <c r="R3" t="e">
        <f>申込書!#REF!</f>
        <v>#REF!</v>
      </c>
      <c r="S3" t="str">
        <f>'申込書'!C17</f>
        <v>必要</v>
      </c>
      <c r="T3" t="str">
        <f>'申込書'!C19</f>
        <v>参加する</v>
      </c>
      <c r="U3" t="e">
        <f>申込書!#REF!</f>
        <v>#REF!</v>
      </c>
      <c r="V3" t="str">
        <f>'申込書'!C28</f>
        <v>禁煙</v>
      </c>
      <c r="W3">
        <f>'申込書'!E28</f>
        <v>0</v>
      </c>
      <c r="X3" t="str">
        <f>'申込書'!C20</f>
        <v>必要</v>
      </c>
      <c r="Y3" t="str">
        <f>'申込書'!C18</f>
        <v>する</v>
      </c>
      <c r="Z3" t="str">
        <f>'申込書'!C22</f>
        <v>参加</v>
      </c>
      <c r="AA3" t="e">
        <f>申込書!#REF!</f>
        <v>#REF!</v>
      </c>
      <c r="AB3">
        <f>'申込書'!G37</f>
      </c>
      <c r="AC3">
        <f>'申込書'!G38</f>
        <v>35400</v>
      </c>
      <c r="AD3">
        <f>'申込書'!G39</f>
        <v>2300</v>
      </c>
      <c r="AE3">
        <f>'申込書'!G40</f>
        <v>2000</v>
      </c>
      <c r="AF3">
        <f>'申込書'!G41</f>
        <v>1500</v>
      </c>
      <c r="AG3" t="str">
        <f>'申込書'!C23</f>
        <v>必要無い(領収書で可)</v>
      </c>
      <c r="AH3" t="str">
        <f>'申込書'!H6</f>
        <v>選択お願いします</v>
      </c>
      <c r="AI3">
        <f>'申込書'!B24</f>
        <v>0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加治芳行</dc:creator>
  <cp:keywords/>
  <dc:description/>
  <cp:lastModifiedBy>okada</cp:lastModifiedBy>
  <cp:lastPrinted>2017-05-09T00:21:50Z</cp:lastPrinted>
  <dcterms:created xsi:type="dcterms:W3CDTF">2008-05-20T01:24:09Z</dcterms:created>
  <dcterms:modified xsi:type="dcterms:W3CDTF">2019-06-14T01:36:40Z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